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ABAMES\Desktop\DIA A DIA\NEGOCIAÇÕES 2016\"/>
    </mc:Choice>
  </mc:AlternateContent>
  <bookViews>
    <workbookView xWindow="0" yWindow="0" windowWidth="28800" windowHeight="12210" activeTab="2"/>
  </bookViews>
  <sheets>
    <sheet name="Planilha1" sheetId="3" r:id="rId1"/>
    <sheet name="CALC. SINAES" sheetId="1" r:id="rId2"/>
    <sheet name="CALC. SINPRO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K7" i="2" l="1"/>
  <c r="K8" i="2" s="1"/>
  <c r="K9" i="2" s="1"/>
  <c r="K10" i="2" s="1"/>
  <c r="K11" i="2" s="1"/>
  <c r="K12" i="2" s="1"/>
  <c r="K13" i="2" s="1"/>
  <c r="K14" i="2" s="1"/>
  <c r="K15" i="2" s="1"/>
  <c r="K16" i="2" s="1"/>
  <c r="K18" i="2" s="1"/>
  <c r="F7" i="2"/>
  <c r="F8" i="2" l="1"/>
  <c r="F9" i="2" s="1"/>
  <c r="F10" i="2" s="1"/>
  <c r="F11" i="2" s="1"/>
  <c r="F12" i="2" s="1"/>
  <c r="F13" i="2" s="1"/>
  <c r="F14" i="2" s="1"/>
  <c r="F15" i="2" s="1"/>
  <c r="F16" i="2" s="1"/>
  <c r="F18" i="2" s="1"/>
  <c r="F19" i="2" s="1"/>
  <c r="K19" i="2"/>
  <c r="K20" i="2" s="1"/>
  <c r="O20" i="1"/>
  <c r="N18" i="1"/>
  <c r="H20" i="1"/>
  <c r="H21" i="1" s="1"/>
  <c r="G18" i="1"/>
  <c r="F14" i="1"/>
  <c r="F13" i="1"/>
  <c r="F10" i="1"/>
  <c r="M9" i="1"/>
  <c r="E7" i="2"/>
  <c r="J7" i="2" l="1"/>
  <c r="F21" i="2"/>
  <c r="O21" i="1"/>
  <c r="G7" i="2"/>
  <c r="L7" i="2"/>
  <c r="I8" i="2"/>
  <c r="E8" i="2"/>
  <c r="J8" i="2" l="1"/>
  <c r="E9" i="2"/>
  <c r="G8" i="2"/>
  <c r="I9" i="2"/>
  <c r="L8" i="2"/>
  <c r="G9" i="2" l="1"/>
  <c r="J9" i="2"/>
  <c r="E10" i="2"/>
  <c r="I10" i="2"/>
  <c r="L9" i="2"/>
  <c r="I11" i="2" l="1"/>
  <c r="L10" i="2"/>
  <c r="E11" i="2"/>
  <c r="G10" i="2"/>
  <c r="J10" i="2"/>
  <c r="L11" i="2" l="1"/>
  <c r="I12" i="2"/>
  <c r="J11" i="2"/>
  <c r="E12" i="2"/>
  <c r="G11" i="2"/>
  <c r="I13" i="2" l="1"/>
  <c r="L12" i="2"/>
  <c r="J12" i="2"/>
  <c r="G12" i="2"/>
  <c r="E13" i="2"/>
  <c r="G13" i="2" l="1"/>
  <c r="J13" i="2"/>
  <c r="E14" i="2"/>
  <c r="I14" i="2"/>
  <c r="L13" i="2"/>
  <c r="E15" i="2" l="1"/>
  <c r="G14" i="2"/>
  <c r="J14" i="2"/>
  <c r="I15" i="2"/>
  <c r="L14" i="2"/>
  <c r="I16" i="2" l="1"/>
  <c r="E16" i="2"/>
  <c r="J15" i="2"/>
  <c r="L15" i="2"/>
  <c r="G15" i="2"/>
  <c r="J16" i="2" l="1"/>
  <c r="G16" i="2"/>
  <c r="E18" i="2"/>
  <c r="L16" i="2"/>
  <c r="I18" i="2"/>
  <c r="G18" i="2" l="1"/>
  <c r="E19" i="2"/>
  <c r="E38" i="2"/>
  <c r="J18" i="2"/>
  <c r="I19" i="2"/>
  <c r="I20" i="2" s="1"/>
  <c r="L18" i="2"/>
  <c r="G19" i="2" l="1"/>
  <c r="G21" i="2" s="1"/>
  <c r="E20" i="2"/>
  <c r="E21" i="2"/>
  <c r="F22" i="2" s="1"/>
  <c r="F25" i="2" s="1"/>
  <c r="E36" i="2"/>
  <c r="L19" i="2"/>
  <c r="J19" i="2"/>
  <c r="E39" i="2"/>
  <c r="L20" i="2" l="1"/>
  <c r="L21" i="2" s="1"/>
  <c r="L28" i="2" s="1"/>
  <c r="J20" i="2"/>
  <c r="J21" i="2" s="1"/>
  <c r="L25" i="2" s="1"/>
  <c r="I31" i="2" s="1"/>
  <c r="J31" i="2" s="1"/>
  <c r="K31" i="2" s="1"/>
  <c r="L31" i="2" s="1"/>
  <c r="G39" i="2"/>
  <c r="F39" i="2"/>
  <c r="G40" i="2" s="1"/>
  <c r="I32" i="2" l="1"/>
  <c r="J32" i="2" s="1"/>
  <c r="K32" i="2" s="1"/>
  <c r="L32" i="2" s="1"/>
  <c r="N4" i="1"/>
  <c r="N5" i="1" s="1"/>
  <c r="N6" i="1" s="1"/>
  <c r="N7" i="1" s="1"/>
  <c r="N8" i="1" s="1"/>
  <c r="N9" i="1" s="1"/>
  <c r="N10" i="1" s="1"/>
  <c r="N11" i="1" s="1"/>
  <c r="N12" i="1" s="1"/>
  <c r="M4" i="1"/>
  <c r="G4" i="1"/>
  <c r="G5" i="1" s="1"/>
  <c r="F4" i="1"/>
  <c r="H4" i="1" l="1"/>
  <c r="F5" i="1"/>
  <c r="F6" i="1" s="1"/>
  <c r="F7" i="1" s="1"/>
  <c r="F8" i="1" s="1"/>
  <c r="F9" i="1" s="1"/>
  <c r="F11" i="1" s="1"/>
  <c r="F12" i="1" s="1"/>
  <c r="F15" i="1" s="1"/>
  <c r="N13" i="1"/>
  <c r="N14" i="1" s="1"/>
  <c r="O4" i="1"/>
  <c r="M5" i="1"/>
  <c r="G6" i="1"/>
  <c r="F17" i="1" l="1"/>
  <c r="H5" i="1"/>
  <c r="N15" i="1"/>
  <c r="N17" i="1" s="1"/>
  <c r="O5" i="1"/>
  <c r="M6" i="1"/>
  <c r="G7" i="1"/>
  <c r="H6" i="1"/>
  <c r="O6" i="1" l="1"/>
  <c r="M7" i="1"/>
  <c r="G8" i="1"/>
  <c r="H7" i="1"/>
  <c r="M8" i="1" l="1"/>
  <c r="O7" i="1"/>
  <c r="G9" i="1"/>
  <c r="H8" i="1"/>
  <c r="M10" i="1" l="1"/>
  <c r="O9" i="1"/>
  <c r="O8" i="1"/>
  <c r="G10" i="1"/>
  <c r="H9" i="1"/>
  <c r="M11" i="1" l="1"/>
  <c r="O10" i="1"/>
  <c r="G11" i="1"/>
  <c r="H10" i="1"/>
  <c r="M12" i="1" l="1"/>
  <c r="M13" i="1" s="1"/>
  <c r="O11" i="1"/>
  <c r="G12" i="1"/>
  <c r="H11" i="1"/>
  <c r="O12" i="1" l="1"/>
  <c r="G13" i="1"/>
  <c r="H12" i="1"/>
  <c r="O13" i="1" l="1"/>
  <c r="M14" i="1"/>
  <c r="G14" i="1"/>
  <c r="H13" i="1"/>
  <c r="M15" i="1" l="1"/>
  <c r="O15" i="1" s="1"/>
  <c r="O14" i="1"/>
  <c r="M17" i="1"/>
  <c r="G15" i="1"/>
  <c r="H14" i="1"/>
  <c r="O17" i="1" l="1"/>
  <c r="H15" i="1"/>
  <c r="H17" i="1" s="1"/>
  <c r="G17" i="1"/>
</calcChain>
</file>

<file path=xl/sharedStrings.xml><?xml version="1.0" encoding="utf-8"?>
<sst xmlns="http://schemas.openxmlformats.org/spreadsheetml/2006/main" count="90" uniqueCount="65">
  <si>
    <t>mês base</t>
  </si>
  <si>
    <t>jun</t>
  </si>
  <si>
    <t>juh</t>
  </si>
  <si>
    <t>ago</t>
  </si>
  <si>
    <t>set</t>
  </si>
  <si>
    <t>out</t>
  </si>
  <si>
    <t>nov</t>
  </si>
  <si>
    <t>dez</t>
  </si>
  <si>
    <t>fev</t>
  </si>
  <si>
    <t>mar</t>
  </si>
  <si>
    <t>abr</t>
  </si>
  <si>
    <t>Proposta SINAES</t>
  </si>
  <si>
    <t>IMPACTO</t>
  </si>
  <si>
    <t>Remuneração               X                                      parcelamento</t>
  </si>
  <si>
    <t>INPC</t>
  </si>
  <si>
    <t>PROPOSTA INICIAL SINAES</t>
  </si>
  <si>
    <t>DIFERENÇA</t>
  </si>
  <si>
    <t>base = 100</t>
  </si>
  <si>
    <t>MAR</t>
  </si>
  <si>
    <t>ABR</t>
  </si>
  <si>
    <t>MAI</t>
  </si>
  <si>
    <t>JUN</t>
  </si>
  <si>
    <t>JULH</t>
  </si>
  <si>
    <t>AGO</t>
  </si>
  <si>
    <t>SET</t>
  </si>
  <si>
    <t>OUT</t>
  </si>
  <si>
    <t>NOV</t>
  </si>
  <si>
    <t>DEZ</t>
  </si>
  <si>
    <t>JAN</t>
  </si>
  <si>
    <t>FEV</t>
  </si>
  <si>
    <t>SINPRO</t>
  </si>
  <si>
    <t>SINAES</t>
  </si>
  <si>
    <t>INPC (cheio em maio/2016)</t>
  </si>
  <si>
    <t xml:space="preserve">           </t>
  </si>
  <si>
    <t>IMPACTO em relação a fevereiro/2016</t>
  </si>
  <si>
    <t>SALÁRIOS PRATICADOS</t>
  </si>
  <si>
    <t>COM ATECIP. DE 5%               (2)</t>
  </si>
  <si>
    <t>SEM ANTECIPAÇÃO          ( 1 )</t>
  </si>
  <si>
    <t>PROJEÇÃO DAS PARCELAS DEVIDAS</t>
  </si>
  <si>
    <t>(2) Parcelas compensando adiantamento</t>
  </si>
  <si>
    <t>(1) Parcelas para quem não deu adiatamento</t>
  </si>
  <si>
    <t>CCT 2016/2017</t>
  </si>
  <si>
    <t>Retroativo</t>
  </si>
  <si>
    <t>retroativo</t>
  </si>
  <si>
    <t>ACORDO FINAL - CCT 2016/2017</t>
  </si>
  <si>
    <t>Nova DATA-base MAR/2017</t>
  </si>
  <si>
    <t>ACORDO FINAL DOM O SINPRO</t>
  </si>
  <si>
    <t>DIFERENÇA DEVIDA                              INDICE ACORDO                        X                          INPC</t>
  </si>
  <si>
    <t>SAL. A SER CORRIGIDO - (ACORDO)         VL RETROATIVO</t>
  </si>
  <si>
    <t>CÁLCULO DOS VALORES DEVIDOS  A PARCELAR</t>
  </si>
  <si>
    <t>DIFERENÇA A PAGAR (1)</t>
  </si>
  <si>
    <t>DIFERENÇA A PAGAR (2)*</t>
  </si>
  <si>
    <t>nova base</t>
  </si>
  <si>
    <t>Valores acumul. entre mar/16 e fev/17</t>
  </si>
  <si>
    <t>R$</t>
  </si>
  <si>
    <t>abril</t>
  </si>
  <si>
    <t>junh</t>
  </si>
  <si>
    <t>julh</t>
  </si>
  <si>
    <t>maio</t>
  </si>
  <si>
    <t>Parcelas mensais a pagar</t>
  </si>
  <si>
    <t>(2) * se a antecipação for deferente de 5% - substituir o percentual .</t>
  </si>
  <si>
    <t>SALÁRIO VIGENTE EM FEVEREIRO DE 2016</t>
  </si>
  <si>
    <t>INDICES ACORDADOS</t>
  </si>
  <si>
    <t>IMPACTO DA CORREÇÃO SOBRE FEVEREIRO DE 2016</t>
  </si>
  <si>
    <t xml:space="preserve">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</si>
</sst>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_ ;[Red]\-0.00\ "/>
    <numFmt numFmtId="165" formatCode="0.0000"/>
    <numFmt numFmtId="166" formatCode="&quot;R$&quot;\ #,##0.00"/>
    <numFmt numFmtId="167" formatCode="0.000_ ;[Red]\-0.000\ "/>
    <numFmt numFmtId="168" formatCode="&quot;R$&quot;\ #,##0.0000;[Red]\-&quot;R$&quot;\ 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7" fontId="2" fillId="0" borderId="0" xfId="0" applyNumberFormat="1" applyFont="1" applyAlignment="1">
      <alignment horizontal="center" vertical="center"/>
    </xf>
    <xf numFmtId="9" fontId="0" fillId="0" borderId="0" xfId="0" applyNumberFormat="1"/>
    <xf numFmtId="44" fontId="0" fillId="0" borderId="0" xfId="0" applyNumberFormat="1"/>
    <xf numFmtId="164" fontId="0" fillId="0" borderId="0" xfId="3" applyNumberFormat="1" applyFont="1"/>
    <xf numFmtId="8" fontId="2" fillId="0" borderId="1" xfId="0" applyNumberFormat="1" applyFont="1" applyBorder="1"/>
    <xf numFmtId="8" fontId="0" fillId="0" borderId="0" xfId="2" applyNumberFormat="1" applyFont="1"/>
    <xf numFmtId="10" fontId="2" fillId="2" borderId="1" xfId="0" applyNumberFormat="1" applyFont="1" applyFill="1" applyBorder="1"/>
    <xf numFmtId="166" fontId="0" fillId="0" borderId="0" xfId="1" applyNumberFormat="1" applyFont="1"/>
    <xf numFmtId="44" fontId="0" fillId="3" borderId="0" xfId="2" applyFont="1" applyFill="1"/>
    <xf numFmtId="9" fontId="2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5" borderId="0" xfId="0" applyNumberFormat="1" applyFont="1" applyFill="1" applyAlignment="1">
      <alignment horizontal="center" vertical="center"/>
    </xf>
    <xf numFmtId="9" fontId="0" fillId="0" borderId="0" xfId="0" applyNumberFormat="1" applyFill="1"/>
    <xf numFmtId="0" fontId="0" fillId="0" borderId="0" xfId="0" applyFill="1"/>
    <xf numFmtId="10" fontId="0" fillId="0" borderId="0" xfId="0" applyNumberFormat="1" applyFill="1"/>
    <xf numFmtId="8" fontId="0" fillId="0" borderId="0" xfId="0" applyNumberFormat="1"/>
    <xf numFmtId="0" fontId="0" fillId="0" borderId="0" xfId="0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8" fontId="0" fillId="0" borderId="0" xfId="2" applyNumberFormat="1" applyFont="1" applyFill="1" applyBorder="1"/>
    <xf numFmtId="164" fontId="0" fillId="0" borderId="0" xfId="3" applyNumberFormat="1" applyFont="1" applyFill="1" applyBorder="1"/>
    <xf numFmtId="9" fontId="0" fillId="0" borderId="0" xfId="0" applyNumberFormat="1" applyFill="1" applyBorder="1"/>
    <xf numFmtId="10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8" fontId="0" fillId="0" borderId="0" xfId="0" applyNumberFormat="1" applyFill="1" applyBorder="1"/>
    <xf numFmtId="8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2" fillId="0" borderId="0" xfId="0" applyNumberFormat="1" applyFont="1" applyFill="1" applyBorder="1"/>
    <xf numFmtId="167" fontId="0" fillId="0" borderId="0" xfId="3" applyNumberFormat="1" applyFont="1" applyFill="1" applyBorder="1"/>
    <xf numFmtId="9" fontId="2" fillId="0" borderId="0" xfId="3" applyFont="1"/>
    <xf numFmtId="168" fontId="0" fillId="0" borderId="0" xfId="2" applyNumberFormat="1" applyFont="1" applyFill="1" applyBorder="1"/>
    <xf numFmtId="165" fontId="0" fillId="0" borderId="0" xfId="2" applyNumberFormat="1" applyFont="1" applyFill="1" applyBorder="1"/>
    <xf numFmtId="165" fontId="0" fillId="0" borderId="0" xfId="0" applyNumberFormat="1" applyFill="1" applyBorder="1"/>
    <xf numFmtId="165" fontId="0" fillId="0" borderId="0" xfId="3" applyNumberFormat="1" applyFont="1" applyFill="1" applyBorder="1"/>
    <xf numFmtId="6" fontId="2" fillId="0" borderId="0" xfId="0" applyNumberFormat="1" applyFont="1" applyFill="1" applyBorder="1"/>
    <xf numFmtId="0" fontId="0" fillId="3" borderId="0" xfId="0" applyFill="1"/>
    <xf numFmtId="43" fontId="0" fillId="0" borderId="0" xfId="1" applyFont="1"/>
    <xf numFmtId="165" fontId="0" fillId="0" borderId="0" xfId="0" applyNumberFormat="1"/>
    <xf numFmtId="10" fontId="2" fillId="0" borderId="0" xfId="3" applyNumberFormat="1" applyFont="1"/>
    <xf numFmtId="0" fontId="2" fillId="0" borderId="0" xfId="0" applyFont="1" applyAlignment="1">
      <alignment horizontal="center"/>
    </xf>
    <xf numFmtId="8" fontId="2" fillId="0" borderId="5" xfId="0" applyNumberFormat="1" applyFont="1" applyBorder="1"/>
    <xf numFmtId="0" fontId="2" fillId="0" borderId="7" xfId="0" applyFont="1" applyBorder="1" applyAlignment="1">
      <alignment horizontal="center" vertical="center"/>
    </xf>
    <xf numFmtId="8" fontId="0" fillId="0" borderId="7" xfId="0" applyNumberFormat="1" applyBorder="1"/>
    <xf numFmtId="165" fontId="2" fillId="0" borderId="7" xfId="0" applyNumberFormat="1" applyFont="1" applyBorder="1" applyAlignment="1">
      <alignment horizontal="center" vertical="center"/>
    </xf>
    <xf numFmtId="168" fontId="0" fillId="0" borderId="8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2" fillId="0" borderId="12" xfId="0" applyFont="1" applyBorder="1" applyAlignment="1">
      <alignment horizontal="center" vertical="center"/>
    </xf>
    <xf numFmtId="0" fontId="0" fillId="0" borderId="12" xfId="0" applyBorder="1"/>
    <xf numFmtId="0" fontId="2" fillId="0" borderId="0" xfId="0" applyFont="1" applyFill="1" applyBorder="1" applyAlignment="1">
      <alignment horizontal="center" vertical="center" wrapText="1"/>
    </xf>
    <xf numFmtId="8" fontId="2" fillId="3" borderId="0" xfId="0" applyNumberFormat="1" applyFont="1" applyFill="1"/>
    <xf numFmtId="8" fontId="2" fillId="0" borderId="0" xfId="0" applyNumberFormat="1" applyFont="1"/>
    <xf numFmtId="8" fontId="0" fillId="0" borderId="0" xfId="1" applyNumberFormat="1" applyFont="1"/>
    <xf numFmtId="8" fontId="2" fillId="0" borderId="1" xfId="0" applyNumberFormat="1" applyFont="1" applyFill="1" applyBorder="1"/>
    <xf numFmtId="6" fontId="0" fillId="0" borderId="0" xfId="0" applyNumberFormat="1"/>
    <xf numFmtId="8" fontId="0" fillId="0" borderId="1" xfId="0" applyNumberFormat="1" applyBorder="1"/>
    <xf numFmtId="0" fontId="2" fillId="0" borderId="0" xfId="0" applyNumberFormat="1" applyFont="1" applyFill="1" applyBorder="1" applyAlignment="1">
      <alignment horizontal="center" vertical="center" wrapText="1"/>
    </xf>
    <xf numFmtId="9" fontId="0" fillId="2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8" fontId="2" fillId="0" borderId="0" xfId="0" applyNumberFormat="1" applyFont="1" applyBorder="1"/>
    <xf numFmtId="165" fontId="0" fillId="0" borderId="7" xfId="0" applyNumberFormat="1" applyBorder="1"/>
    <xf numFmtId="165" fontId="2" fillId="0" borderId="12" xfId="0" applyNumberFormat="1" applyFont="1" applyBorder="1" applyAlignment="1">
      <alignment horizontal="center" vertical="center"/>
    </xf>
    <xf numFmtId="168" fontId="0" fillId="0" borderId="0" xfId="0" applyNumberFormat="1" applyFill="1" applyBorder="1"/>
    <xf numFmtId="10" fontId="2" fillId="0" borderId="0" xfId="3" applyNumberFormat="1" applyFont="1" applyFill="1" applyBorder="1"/>
    <xf numFmtId="8" fontId="2" fillId="0" borderId="2" xfId="0" applyNumberFormat="1" applyFont="1" applyBorder="1"/>
    <xf numFmtId="168" fontId="0" fillId="0" borderId="0" xfId="0" applyNumberFormat="1" applyBorder="1"/>
    <xf numFmtId="0" fontId="2" fillId="0" borderId="0" xfId="0" applyFont="1" applyBorder="1"/>
    <xf numFmtId="10" fontId="2" fillId="2" borderId="1" xfId="3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65" fontId="2" fillId="0" borderId="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0" fontId="0" fillId="0" borderId="1" xfId="0" applyBorder="1"/>
    <xf numFmtId="8" fontId="0" fillId="0" borderId="1" xfId="2" applyNumberFormat="1" applyFont="1" applyBorder="1"/>
    <xf numFmtId="164" fontId="0" fillId="0" borderId="1" xfId="3" applyNumberFormat="1" applyFont="1" applyBorder="1"/>
    <xf numFmtId="0" fontId="0" fillId="0" borderId="1" xfId="0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6" fontId="0" fillId="6" borderId="0" xfId="0" applyNumberFormat="1" applyFill="1"/>
    <xf numFmtId="8" fontId="0" fillId="6" borderId="1" xfId="0" applyNumberFormat="1" applyFill="1" applyBorder="1"/>
    <xf numFmtId="0" fontId="3" fillId="2" borderId="14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6" fontId="4" fillId="2" borderId="14" xfId="1" applyNumberFormat="1" applyFont="1" applyFill="1" applyBorder="1"/>
    <xf numFmtId="8" fontId="0" fillId="2" borderId="14" xfId="2" applyNumberFormat="1" applyFont="1" applyFill="1" applyBorder="1"/>
    <xf numFmtId="17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" fontId="3" fillId="0" borderId="0" xfId="0" applyNumberFormat="1" applyFont="1" applyAlignment="1">
      <alignment horizontal="left"/>
    </xf>
    <xf numFmtId="8" fontId="0" fillId="0" borderId="0" xfId="2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0" fontId="2" fillId="3" borderId="7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 x14ac:dyDescent="0.25"/>
  <cols>
    <col min="2" max="2" width="19.140625" customWidth="1"/>
    <col min="3" max="3" width="5.5703125" customWidth="1"/>
    <col min="4" max="4" width="14.5703125" customWidth="1"/>
    <col min="5" max="5" width="10.5703125" customWidth="1"/>
    <col min="6" max="6" width="19" customWidth="1"/>
    <col min="7" max="7" width="17.140625" customWidth="1"/>
    <col min="8" max="8" width="15.5703125" customWidth="1"/>
    <col min="9" max="10" width="8.42578125" customWidth="1"/>
    <col min="11" max="11" width="18.140625" customWidth="1"/>
    <col min="12" max="12" width="14.140625" style="2" customWidth="1"/>
    <col min="13" max="14" width="14.5703125" customWidth="1"/>
    <col min="15" max="15" width="12.140625" customWidth="1"/>
  </cols>
  <sheetData>
    <row r="1" spans="2:15" x14ac:dyDescent="0.25">
      <c r="J1" s="22"/>
    </row>
    <row r="2" spans="2:15" ht="15.75" x14ac:dyDescent="0.25">
      <c r="B2" s="24" t="s">
        <v>31</v>
      </c>
      <c r="C2" s="2"/>
      <c r="D2" s="1"/>
      <c r="E2" s="103" t="s">
        <v>15</v>
      </c>
      <c r="F2" s="104"/>
      <c r="G2" s="104"/>
      <c r="H2" s="105"/>
      <c r="I2" s="25"/>
      <c r="J2" s="25"/>
      <c r="L2" s="106" t="s">
        <v>44</v>
      </c>
      <c r="M2" s="106"/>
      <c r="N2" s="106"/>
      <c r="O2" s="106"/>
    </row>
    <row r="3" spans="2:15" ht="55.5" customHeight="1" x14ac:dyDescent="0.25">
      <c r="B3" s="2" t="s">
        <v>0</v>
      </c>
      <c r="C3" s="2"/>
      <c r="D3" s="2" t="s">
        <v>17</v>
      </c>
      <c r="E3" s="3" t="s">
        <v>11</v>
      </c>
      <c r="F3" s="3" t="s">
        <v>13</v>
      </c>
      <c r="G3" s="3" t="s">
        <v>32</v>
      </c>
      <c r="H3" s="3" t="s">
        <v>12</v>
      </c>
      <c r="I3" s="3"/>
      <c r="J3" s="59"/>
      <c r="L3" s="68" t="s">
        <v>41</v>
      </c>
      <c r="M3" s="68" t="s">
        <v>13</v>
      </c>
      <c r="N3" s="68" t="s">
        <v>32</v>
      </c>
      <c r="O3" s="68" t="s">
        <v>12</v>
      </c>
    </row>
    <row r="4" spans="2:15" ht="17.25" customHeight="1" x14ac:dyDescent="0.25">
      <c r="B4" s="5">
        <v>42491</v>
      </c>
      <c r="C4" s="5"/>
      <c r="D4" s="13">
        <v>1000</v>
      </c>
      <c r="F4" s="10">
        <f>D4*1.05</f>
        <v>1050</v>
      </c>
      <c r="G4" s="10">
        <f>D4*1.0983</f>
        <v>1098.3</v>
      </c>
      <c r="H4" s="8">
        <f t="shared" ref="H4:H15" si="0">F4-G4</f>
        <v>-48.299999999999955</v>
      </c>
      <c r="I4" s="8"/>
      <c r="J4" s="5">
        <v>42491</v>
      </c>
      <c r="M4" s="10">
        <f>D4*1.05</f>
        <v>1050</v>
      </c>
      <c r="N4" s="12">
        <f>D4*1.0983</f>
        <v>1098.3</v>
      </c>
      <c r="O4" s="8">
        <f>M4-N4</f>
        <v>-48.299999999999955</v>
      </c>
    </row>
    <row r="5" spans="2:15" x14ac:dyDescent="0.25">
      <c r="B5" s="2" t="s">
        <v>1</v>
      </c>
      <c r="C5" s="2"/>
      <c r="F5" s="10">
        <f t="shared" ref="F5:G9" si="1">F4</f>
        <v>1050</v>
      </c>
      <c r="G5" s="10">
        <f t="shared" si="1"/>
        <v>1098.3</v>
      </c>
      <c r="H5" s="8">
        <f t="shared" si="0"/>
        <v>-48.299999999999955</v>
      </c>
      <c r="I5" s="8"/>
      <c r="J5" s="2" t="s">
        <v>1</v>
      </c>
      <c r="M5" s="10">
        <f>M4</f>
        <v>1050</v>
      </c>
      <c r="N5" s="12">
        <f>N4</f>
        <v>1098.3</v>
      </c>
      <c r="O5" s="8">
        <f t="shared" ref="O5:O15" si="2">M5-N5</f>
        <v>-48.299999999999955</v>
      </c>
    </row>
    <row r="6" spans="2:15" x14ac:dyDescent="0.25">
      <c r="B6" s="2" t="s">
        <v>2</v>
      </c>
      <c r="C6" s="2"/>
      <c r="F6" s="10">
        <f t="shared" si="1"/>
        <v>1050</v>
      </c>
      <c r="G6" s="10">
        <f t="shared" si="1"/>
        <v>1098.3</v>
      </c>
      <c r="H6" s="8">
        <f t="shared" si="0"/>
        <v>-48.299999999999955</v>
      </c>
      <c r="I6" s="8"/>
      <c r="J6" s="2" t="s">
        <v>2</v>
      </c>
      <c r="M6" s="10">
        <f>M5</f>
        <v>1050</v>
      </c>
      <c r="N6" s="12">
        <f t="shared" ref="N6:N15" si="3">N5</f>
        <v>1098.3</v>
      </c>
      <c r="O6" s="8">
        <f t="shared" si="2"/>
        <v>-48.299999999999955</v>
      </c>
    </row>
    <row r="7" spans="2:15" x14ac:dyDescent="0.25">
      <c r="B7" s="2" t="s">
        <v>3</v>
      </c>
      <c r="C7" s="2"/>
      <c r="F7" s="10">
        <f t="shared" si="1"/>
        <v>1050</v>
      </c>
      <c r="G7" s="10">
        <f t="shared" si="1"/>
        <v>1098.3</v>
      </c>
      <c r="H7" s="8">
        <f t="shared" si="0"/>
        <v>-48.299999999999955</v>
      </c>
      <c r="I7" s="8"/>
      <c r="J7" s="2" t="s">
        <v>3</v>
      </c>
      <c r="K7" s="2" t="s">
        <v>43</v>
      </c>
      <c r="L7" s="14">
        <v>0.05</v>
      </c>
      <c r="M7" s="10">
        <f>M6</f>
        <v>1050</v>
      </c>
      <c r="N7" s="12">
        <f t="shared" si="3"/>
        <v>1098.3</v>
      </c>
      <c r="O7" s="8">
        <f t="shared" si="2"/>
        <v>-48.299999999999955</v>
      </c>
    </row>
    <row r="8" spans="2:15" x14ac:dyDescent="0.25">
      <c r="B8" s="2" t="s">
        <v>4</v>
      </c>
      <c r="C8" s="2"/>
      <c r="D8" s="2" t="s">
        <v>42</v>
      </c>
      <c r="E8" s="67">
        <v>0.05</v>
      </c>
      <c r="F8" s="10">
        <f t="shared" si="1"/>
        <v>1050</v>
      </c>
      <c r="G8" s="10">
        <f t="shared" si="1"/>
        <v>1098.3</v>
      </c>
      <c r="H8" s="8">
        <f t="shared" si="0"/>
        <v>-48.299999999999955</v>
      </c>
      <c r="I8" s="8"/>
      <c r="J8" s="2" t="s">
        <v>4</v>
      </c>
      <c r="M8" s="10">
        <f t="shared" ref="M8" si="4">M7</f>
        <v>1050</v>
      </c>
      <c r="N8" s="12">
        <f t="shared" si="3"/>
        <v>1098.3</v>
      </c>
      <c r="O8" s="8">
        <f t="shared" si="2"/>
        <v>-48.299999999999955</v>
      </c>
    </row>
    <row r="9" spans="2:15" x14ac:dyDescent="0.25">
      <c r="B9" s="2" t="s">
        <v>5</v>
      </c>
      <c r="C9" s="2"/>
      <c r="E9" s="6"/>
      <c r="F9" s="10">
        <f t="shared" si="1"/>
        <v>1050</v>
      </c>
      <c r="G9" s="10">
        <f t="shared" si="1"/>
        <v>1098.3</v>
      </c>
      <c r="H9" s="8">
        <f t="shared" si="0"/>
        <v>-48.299999999999955</v>
      </c>
      <c r="I9" s="8"/>
      <c r="J9" s="2" t="s">
        <v>5</v>
      </c>
      <c r="L9" s="15">
        <v>0.02</v>
      </c>
      <c r="M9" s="10">
        <f>(D4*L9)+M8</f>
        <v>1070</v>
      </c>
      <c r="N9" s="12">
        <f t="shared" si="3"/>
        <v>1098.3</v>
      </c>
      <c r="O9" s="8">
        <f t="shared" si="2"/>
        <v>-28.299999999999955</v>
      </c>
    </row>
    <row r="10" spans="2:15" x14ac:dyDescent="0.25">
      <c r="B10" s="2" t="s">
        <v>6</v>
      </c>
      <c r="C10" s="2"/>
      <c r="E10" s="67">
        <v>0.02</v>
      </c>
      <c r="F10" s="10">
        <f>(D4*E10)+F9</f>
        <v>1070</v>
      </c>
      <c r="G10" s="10">
        <f t="shared" ref="G10:G15" si="5">G9</f>
        <v>1098.3</v>
      </c>
      <c r="H10" s="8">
        <f t="shared" si="0"/>
        <v>-28.299999999999955</v>
      </c>
      <c r="I10" s="8"/>
      <c r="J10" s="2" t="s">
        <v>6</v>
      </c>
      <c r="L10" s="17"/>
      <c r="M10" s="10">
        <f>M9</f>
        <v>1070</v>
      </c>
      <c r="N10" s="12">
        <f t="shared" si="3"/>
        <v>1098.3</v>
      </c>
      <c r="O10" s="8">
        <f t="shared" si="2"/>
        <v>-28.299999999999955</v>
      </c>
    </row>
    <row r="11" spans="2:15" x14ac:dyDescent="0.25">
      <c r="B11" s="2" t="s">
        <v>7</v>
      </c>
      <c r="C11" s="2"/>
      <c r="F11" s="10">
        <f>F10</f>
        <v>1070</v>
      </c>
      <c r="G11" s="10">
        <f t="shared" si="5"/>
        <v>1098.3</v>
      </c>
      <c r="H11" s="8">
        <f t="shared" si="0"/>
        <v>-28.299999999999955</v>
      </c>
      <c r="I11" s="8"/>
      <c r="J11" s="2" t="s">
        <v>7</v>
      </c>
      <c r="L11" s="17"/>
      <c r="M11" s="10">
        <f>M10</f>
        <v>1070</v>
      </c>
      <c r="N11" s="12">
        <f t="shared" si="3"/>
        <v>1098.3</v>
      </c>
      <c r="O11" s="8">
        <f t="shared" si="2"/>
        <v>-28.299999999999955</v>
      </c>
    </row>
    <row r="12" spans="2:15" x14ac:dyDescent="0.25">
      <c r="B12" s="5">
        <v>42736</v>
      </c>
      <c r="C12" s="5"/>
      <c r="F12" s="10">
        <f>F11</f>
        <v>1070</v>
      </c>
      <c r="G12" s="10">
        <f t="shared" si="5"/>
        <v>1098.3</v>
      </c>
      <c r="H12" s="8">
        <f t="shared" si="0"/>
        <v>-28.299999999999955</v>
      </c>
      <c r="I12" s="8"/>
      <c r="J12" s="5">
        <v>42736</v>
      </c>
      <c r="M12" s="10">
        <f>M11</f>
        <v>1070</v>
      </c>
      <c r="N12" s="12">
        <f t="shared" si="3"/>
        <v>1098.3</v>
      </c>
      <c r="O12" s="8">
        <f t="shared" si="2"/>
        <v>-28.299999999999955</v>
      </c>
    </row>
    <row r="13" spans="2:15" x14ac:dyDescent="0.25">
      <c r="B13" s="2" t="s">
        <v>8</v>
      </c>
      <c r="C13" s="2"/>
      <c r="E13" s="67">
        <v>0.03</v>
      </c>
      <c r="F13" s="10">
        <f>(D4*E13)+F12</f>
        <v>1100</v>
      </c>
      <c r="G13" s="10">
        <f t="shared" si="5"/>
        <v>1098.3</v>
      </c>
      <c r="H13" s="8">
        <f t="shared" si="0"/>
        <v>1.7000000000000455</v>
      </c>
      <c r="I13" s="8"/>
      <c r="J13" s="2" t="s">
        <v>8</v>
      </c>
      <c r="L13" s="16">
        <v>0.03</v>
      </c>
      <c r="M13" s="10">
        <f>(D4*L13)+M12</f>
        <v>1100</v>
      </c>
      <c r="N13" s="12">
        <f>N12</f>
        <v>1098.3</v>
      </c>
      <c r="O13" s="8">
        <f t="shared" si="2"/>
        <v>1.7000000000000455</v>
      </c>
    </row>
    <row r="14" spans="2:15" x14ac:dyDescent="0.25">
      <c r="B14" s="2" t="s">
        <v>9</v>
      </c>
      <c r="C14" s="2"/>
      <c r="F14" s="10">
        <f>F13</f>
        <v>1100</v>
      </c>
      <c r="G14" s="10">
        <f t="shared" si="5"/>
        <v>1098.3</v>
      </c>
      <c r="H14" s="8">
        <f t="shared" si="0"/>
        <v>1.7000000000000455</v>
      </c>
      <c r="I14" s="8"/>
      <c r="J14" s="2" t="s">
        <v>9</v>
      </c>
      <c r="L14" s="17"/>
      <c r="M14" s="10">
        <f>M13</f>
        <v>1100</v>
      </c>
      <c r="N14" s="12">
        <f t="shared" si="3"/>
        <v>1098.3</v>
      </c>
      <c r="O14" s="8">
        <f t="shared" si="2"/>
        <v>1.7000000000000455</v>
      </c>
    </row>
    <row r="15" spans="2:15" x14ac:dyDescent="0.25">
      <c r="B15" s="2" t="s">
        <v>10</v>
      </c>
      <c r="C15" s="2"/>
      <c r="F15" s="10">
        <f>F14</f>
        <v>1100</v>
      </c>
      <c r="G15" s="10">
        <f t="shared" si="5"/>
        <v>1098.3</v>
      </c>
      <c r="H15" s="8">
        <f t="shared" si="0"/>
        <v>1.7000000000000455</v>
      </c>
      <c r="I15" s="8"/>
      <c r="J15" s="2" t="s">
        <v>10</v>
      </c>
      <c r="M15" s="10">
        <f>M14</f>
        <v>1100</v>
      </c>
      <c r="N15" s="12">
        <f t="shared" si="3"/>
        <v>1098.3</v>
      </c>
      <c r="O15" s="8">
        <f t="shared" si="2"/>
        <v>1.7000000000000455</v>
      </c>
    </row>
    <row r="16" spans="2:15" x14ac:dyDescent="0.25">
      <c r="B16" s="2"/>
      <c r="C16" s="2"/>
      <c r="F16" s="7"/>
      <c r="G16" s="7"/>
      <c r="H16" s="8"/>
      <c r="I16" s="8"/>
      <c r="J16" s="2"/>
      <c r="M16" s="7"/>
      <c r="N16" s="7"/>
      <c r="O16" s="8"/>
    </row>
    <row r="17" spans="4:16" s="4" customFormat="1" x14ac:dyDescent="0.25">
      <c r="F17" s="9">
        <f>SUM(F4:F15)</f>
        <v>12810</v>
      </c>
      <c r="G17" s="9">
        <f>SUM(G4:G15)</f>
        <v>13179.599999999997</v>
      </c>
      <c r="H17" s="74">
        <f>SUM(H4:H15)</f>
        <v>-369.59999999999945</v>
      </c>
      <c r="I17" s="69"/>
      <c r="J17" s="33"/>
      <c r="L17" s="2"/>
      <c r="M17" s="9">
        <f>SUM(M4:M16)</f>
        <v>12830</v>
      </c>
      <c r="N17" s="9">
        <f>SUM(N4:N16)</f>
        <v>13179.599999999997</v>
      </c>
      <c r="O17" s="74">
        <f>SUM(O4:O15)</f>
        <v>-349.59999999999945</v>
      </c>
      <c r="P17" s="76"/>
    </row>
    <row r="18" spans="4:16" x14ac:dyDescent="0.25">
      <c r="D18" s="108" t="s">
        <v>34</v>
      </c>
      <c r="E18" s="109"/>
      <c r="F18" s="50" t="s">
        <v>16</v>
      </c>
      <c r="G18" s="70">
        <f>G17/F17</f>
        <v>1.0288524590163932</v>
      </c>
      <c r="H18" s="52"/>
      <c r="I18" s="75"/>
      <c r="J18" s="72"/>
      <c r="K18" s="114" t="s">
        <v>34</v>
      </c>
      <c r="L18" s="109"/>
      <c r="M18" s="50" t="s">
        <v>16</v>
      </c>
      <c r="N18" s="70">
        <f>N17/M17</f>
        <v>1.0272486360093529</v>
      </c>
      <c r="O18" s="52"/>
      <c r="P18" s="75"/>
    </row>
    <row r="19" spans="4:16" ht="15" customHeight="1" x14ac:dyDescent="0.25">
      <c r="D19" s="110"/>
      <c r="E19" s="111"/>
      <c r="F19" s="54"/>
      <c r="G19" s="54"/>
      <c r="H19" s="55"/>
      <c r="I19" s="54"/>
      <c r="J19" s="22"/>
      <c r="K19" s="115"/>
      <c r="L19" s="111"/>
      <c r="M19" s="54"/>
      <c r="N19" s="54"/>
      <c r="O19" s="55"/>
      <c r="P19" s="54"/>
    </row>
    <row r="20" spans="4:16" x14ac:dyDescent="0.25">
      <c r="D20" s="112"/>
      <c r="E20" s="113"/>
      <c r="F20" s="57" t="s">
        <v>14</v>
      </c>
      <c r="G20" s="58">
        <v>1.0983000000000001</v>
      </c>
      <c r="H20" s="71">
        <f>G20-G18</f>
        <v>6.9447540983606837E-2</v>
      </c>
      <c r="J20" s="73"/>
      <c r="K20" s="116"/>
      <c r="L20" s="113"/>
      <c r="M20" s="57" t="s">
        <v>14</v>
      </c>
      <c r="N20" s="58">
        <v>1.0983000000000001</v>
      </c>
      <c r="O20" s="71">
        <f>N20-N18</f>
        <v>7.1051363990647154E-2</v>
      </c>
    </row>
    <row r="21" spans="4:16" x14ac:dyDescent="0.25">
      <c r="H21" s="77">
        <f>H20-H18</f>
        <v>6.9447540983606837E-2</v>
      </c>
      <c r="I21" s="29"/>
      <c r="J21" s="29"/>
      <c r="L21"/>
      <c r="O21" s="77">
        <f>O20-O18</f>
        <v>7.1051363990647154E-2</v>
      </c>
      <c r="P21" s="29"/>
    </row>
    <row r="22" spans="4:16" x14ac:dyDescent="0.25">
      <c r="J22" s="22"/>
    </row>
    <row r="24" spans="4:16" ht="15" customHeight="1" x14ac:dyDescent="0.25">
      <c r="L24" s="107"/>
      <c r="M24" s="107"/>
      <c r="N24" s="107"/>
      <c r="O24" s="107"/>
    </row>
    <row r="25" spans="4:16" ht="27" customHeight="1" x14ac:dyDescent="0.25">
      <c r="L25" s="22"/>
      <c r="M25" s="22"/>
      <c r="N25" s="22"/>
      <c r="O25" s="22"/>
    </row>
    <row r="26" spans="4:16" x14ac:dyDescent="0.25">
      <c r="L26" s="22"/>
      <c r="M26" s="26"/>
      <c r="N26" s="26"/>
      <c r="O26" s="27"/>
    </row>
    <row r="27" spans="4:16" x14ac:dyDescent="0.25">
      <c r="L27" s="28"/>
      <c r="M27" s="26"/>
      <c r="N27" s="26"/>
      <c r="O27" s="27"/>
    </row>
    <row r="28" spans="4:16" x14ac:dyDescent="0.25">
      <c r="L28" s="22"/>
      <c r="M28" s="26"/>
      <c r="N28" s="26"/>
      <c r="O28" s="27"/>
    </row>
    <row r="29" spans="4:16" x14ac:dyDescent="0.25">
      <c r="L29" s="28"/>
      <c r="M29" s="26"/>
      <c r="N29" s="26"/>
      <c r="O29" s="27"/>
    </row>
    <row r="30" spans="4:16" x14ac:dyDescent="0.25">
      <c r="L30" s="28"/>
      <c r="M30" s="26"/>
      <c r="N30" s="26"/>
      <c r="O30" s="27"/>
    </row>
    <row r="31" spans="4:16" x14ac:dyDescent="0.25">
      <c r="L31" s="22"/>
      <c r="M31" s="26"/>
      <c r="N31" s="26"/>
      <c r="O31" s="27"/>
    </row>
    <row r="32" spans="4:16" x14ac:dyDescent="0.25">
      <c r="L32" s="29"/>
      <c r="M32" s="26"/>
      <c r="N32" s="26"/>
      <c r="O32" s="27"/>
    </row>
    <row r="33" spans="12:15" x14ac:dyDescent="0.25">
      <c r="L33" s="22"/>
      <c r="M33" s="26"/>
      <c r="N33" s="26"/>
      <c r="O33" s="27"/>
    </row>
    <row r="34" spans="12:15" x14ac:dyDescent="0.25">
      <c r="L34" s="30"/>
      <c r="M34" s="26"/>
      <c r="N34" s="26"/>
      <c r="O34" s="27"/>
    </row>
    <row r="35" spans="12:15" x14ac:dyDescent="0.25">
      <c r="L35" s="29"/>
      <c r="M35" s="26"/>
      <c r="N35" s="26"/>
      <c r="O35" s="27"/>
    </row>
    <row r="36" spans="12:15" x14ac:dyDescent="0.25">
      <c r="L36" s="29"/>
      <c r="M36" s="26"/>
      <c r="N36" s="26"/>
      <c r="O36" s="27"/>
    </row>
    <row r="37" spans="12:15" x14ac:dyDescent="0.25">
      <c r="L37" s="31"/>
      <c r="M37" s="32"/>
      <c r="N37" s="26"/>
      <c r="O37" s="27"/>
    </row>
    <row r="38" spans="12:15" x14ac:dyDescent="0.25">
      <c r="L38" s="22"/>
      <c r="M38" s="32"/>
      <c r="N38" s="26"/>
      <c r="O38" s="27"/>
    </row>
    <row r="39" spans="12:15" x14ac:dyDescent="0.25">
      <c r="L39" s="22"/>
      <c r="M39" s="22"/>
      <c r="N39" s="22"/>
      <c r="O39" s="22"/>
    </row>
    <row r="40" spans="12:15" x14ac:dyDescent="0.25">
      <c r="L40" s="22"/>
      <c r="M40" s="33"/>
      <c r="N40" s="33"/>
      <c r="O40" s="33"/>
    </row>
    <row r="41" spans="12:15" x14ac:dyDescent="0.25">
      <c r="L41" s="22"/>
      <c r="M41" s="31"/>
      <c r="N41" s="34"/>
      <c r="O41" s="22"/>
    </row>
    <row r="42" spans="12:15" x14ac:dyDescent="0.25">
      <c r="L42" s="22"/>
      <c r="M42" s="22"/>
      <c r="N42" s="35"/>
      <c r="O42" s="22"/>
    </row>
    <row r="43" spans="12:15" x14ac:dyDescent="0.25">
      <c r="L43" s="22"/>
      <c r="M43" s="31"/>
      <c r="N43" s="31"/>
      <c r="O43" s="36"/>
    </row>
    <row r="44" spans="12:15" x14ac:dyDescent="0.25">
      <c r="L44" s="23"/>
      <c r="M44" s="22"/>
      <c r="N44" s="32"/>
      <c r="O44" s="29"/>
    </row>
    <row r="47" spans="12:15" ht="15" customHeight="1" x14ac:dyDescent="0.25"/>
  </sheetData>
  <mergeCells count="5">
    <mergeCell ref="E2:H2"/>
    <mergeCell ref="L2:O2"/>
    <mergeCell ref="L24:O24"/>
    <mergeCell ref="D18:E20"/>
    <mergeCell ref="K18:L20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abSelected="1" workbookViewId="0">
      <selection activeCell="L16" sqref="L16"/>
    </sheetView>
  </sheetViews>
  <sheetFormatPr defaultRowHeight="15" x14ac:dyDescent="0.25"/>
  <cols>
    <col min="3" max="3" width="11.28515625" bestFit="1" customWidth="1"/>
    <col min="4" max="4" width="13.85546875" customWidth="1"/>
    <col min="5" max="5" width="15.28515625" customWidth="1"/>
    <col min="6" max="6" width="17.42578125" customWidth="1"/>
    <col min="7" max="7" width="15.85546875" customWidth="1"/>
    <col min="9" max="9" width="21.5703125" customWidth="1"/>
    <col min="10" max="10" width="13" customWidth="1"/>
    <col min="11" max="11" width="19.85546875" customWidth="1"/>
    <col min="12" max="12" width="13.28515625" customWidth="1"/>
    <col min="14" max="16" width="10.7109375" customWidth="1"/>
  </cols>
  <sheetData>
    <row r="1" spans="2:16" ht="33.75" customHeight="1" x14ac:dyDescent="0.25"/>
    <row r="2" spans="2:16" ht="28.5" customHeight="1" x14ac:dyDescent="0.25">
      <c r="B2" s="123" t="s">
        <v>41</v>
      </c>
      <c r="C2" s="123"/>
      <c r="D2" s="117" t="s">
        <v>46</v>
      </c>
      <c r="E2" s="118"/>
      <c r="F2" s="118"/>
      <c r="G2" s="119"/>
      <c r="H2" s="124"/>
      <c r="I2" s="117" t="s">
        <v>49</v>
      </c>
      <c r="J2" s="118"/>
      <c r="K2" s="118"/>
      <c r="L2" s="119"/>
    </row>
    <row r="3" spans="2:16" ht="15.75" x14ac:dyDescent="0.25">
      <c r="B3" s="95" t="s">
        <v>30</v>
      </c>
      <c r="H3" s="124"/>
      <c r="I3" s="120" t="s">
        <v>35</v>
      </c>
      <c r="J3" s="120"/>
      <c r="K3" s="120"/>
      <c r="L3" s="120"/>
    </row>
    <row r="4" spans="2:16" ht="37.5" customHeight="1" x14ac:dyDescent="0.25">
      <c r="B4" s="80">
        <v>2016</v>
      </c>
      <c r="C4" s="130" t="s">
        <v>61</v>
      </c>
      <c r="D4" s="126" t="s">
        <v>62</v>
      </c>
      <c r="E4" s="125" t="s">
        <v>48</v>
      </c>
      <c r="F4" s="78" t="s">
        <v>14</v>
      </c>
      <c r="G4" s="125" t="s">
        <v>47</v>
      </c>
      <c r="H4" s="124"/>
      <c r="I4" s="3" t="s">
        <v>37</v>
      </c>
      <c r="J4" s="66" t="s">
        <v>50</v>
      </c>
      <c r="K4" s="3" t="s">
        <v>36</v>
      </c>
      <c r="L4" s="66" t="s">
        <v>51</v>
      </c>
      <c r="N4" s="31"/>
      <c r="O4" s="31"/>
      <c r="P4" s="31"/>
    </row>
    <row r="5" spans="2:16" ht="37.5" customHeight="1" x14ac:dyDescent="0.25">
      <c r="B5" s="80"/>
      <c r="C5" s="131"/>
      <c r="D5" s="126"/>
      <c r="E5" s="125"/>
      <c r="F5" s="78"/>
      <c r="G5" s="125"/>
      <c r="H5" s="102"/>
      <c r="I5" s="101"/>
      <c r="J5" s="66"/>
      <c r="K5" s="101"/>
      <c r="L5" s="66"/>
      <c r="N5" s="31"/>
      <c r="O5" s="31"/>
      <c r="P5" s="31"/>
    </row>
    <row r="6" spans="2:16" ht="20.25" customHeight="1" x14ac:dyDescent="0.3">
      <c r="B6" s="132">
        <v>42794</v>
      </c>
      <c r="C6" s="97">
        <v>1000</v>
      </c>
      <c r="D6" s="126"/>
      <c r="E6" s="125"/>
      <c r="F6" s="96">
        <v>0.1108</v>
      </c>
      <c r="G6" s="125"/>
      <c r="I6" s="86">
        <v>0</v>
      </c>
      <c r="J6" s="66" t="s">
        <v>54</v>
      </c>
      <c r="K6" s="86">
        <v>0.05</v>
      </c>
      <c r="L6" s="66" t="s">
        <v>54</v>
      </c>
      <c r="N6" s="31"/>
      <c r="O6" s="31"/>
      <c r="P6" s="31"/>
    </row>
    <row r="7" spans="2:16" x14ac:dyDescent="0.25">
      <c r="B7" s="2" t="s">
        <v>18</v>
      </c>
      <c r="E7" s="10">
        <f>C6*1.08</f>
        <v>1080</v>
      </c>
      <c r="F7" s="98">
        <f>C6*(1+F6)</f>
        <v>1110.8</v>
      </c>
      <c r="G7" s="8">
        <f t="shared" ref="G7:G16" si="0">E7-F7</f>
        <v>-30.799999999999955</v>
      </c>
      <c r="H7" s="124"/>
      <c r="I7" s="64">
        <f>C6</f>
        <v>1000</v>
      </c>
      <c r="J7" s="32">
        <f t="shared" ref="J7:J16" si="1">E7-I7</f>
        <v>80</v>
      </c>
      <c r="K7" s="64">
        <f>C6*(1+K6)</f>
        <v>1050</v>
      </c>
      <c r="L7" s="26">
        <f t="shared" ref="L7:L16" si="2">E7-K7</f>
        <v>30</v>
      </c>
      <c r="N7" s="26"/>
      <c r="O7" s="37"/>
      <c r="P7" s="22"/>
    </row>
    <row r="8" spans="2:16" x14ac:dyDescent="0.25">
      <c r="B8" s="2" t="s">
        <v>19</v>
      </c>
      <c r="C8" t="s">
        <v>64</v>
      </c>
      <c r="E8" s="10">
        <f t="shared" ref="E8:E16" si="3">E7</f>
        <v>1080</v>
      </c>
      <c r="F8" s="10">
        <f>F7</f>
        <v>1110.8</v>
      </c>
      <c r="G8" s="8">
        <f t="shared" si="0"/>
        <v>-30.799999999999955</v>
      </c>
      <c r="H8" s="124"/>
      <c r="I8" s="64">
        <f t="shared" ref="I8:I16" si="4">I7</f>
        <v>1000</v>
      </c>
      <c r="J8" s="32">
        <f t="shared" si="1"/>
        <v>80</v>
      </c>
      <c r="K8" s="64">
        <f>K7</f>
        <v>1050</v>
      </c>
      <c r="L8" s="26">
        <f t="shared" si="2"/>
        <v>30</v>
      </c>
      <c r="N8" s="26"/>
      <c r="O8" s="37"/>
      <c r="P8" s="22"/>
    </row>
    <row r="9" spans="2:16" x14ac:dyDescent="0.25">
      <c r="B9" s="2" t="s">
        <v>20</v>
      </c>
      <c r="D9" s="18"/>
      <c r="E9" s="10">
        <f t="shared" si="3"/>
        <v>1080</v>
      </c>
      <c r="F9" s="10">
        <f t="shared" ref="F9:F16" si="5">F8</f>
        <v>1110.8</v>
      </c>
      <c r="G9" s="8">
        <f t="shared" si="0"/>
        <v>-30.799999999999955</v>
      </c>
      <c r="H9" s="124"/>
      <c r="I9" s="64">
        <f t="shared" si="4"/>
        <v>1000</v>
      </c>
      <c r="J9" s="32">
        <f t="shared" si="1"/>
        <v>80</v>
      </c>
      <c r="K9" s="64">
        <f t="shared" ref="K9:K19" si="6">K8</f>
        <v>1050</v>
      </c>
      <c r="L9" s="26">
        <f t="shared" si="2"/>
        <v>30</v>
      </c>
      <c r="N9" s="26"/>
      <c r="O9" s="37"/>
      <c r="P9" s="22"/>
    </row>
    <row r="10" spans="2:16" x14ac:dyDescent="0.25">
      <c r="B10" s="2" t="s">
        <v>21</v>
      </c>
      <c r="D10" s="18"/>
      <c r="E10" s="10">
        <f t="shared" si="3"/>
        <v>1080</v>
      </c>
      <c r="F10" s="10">
        <f t="shared" si="5"/>
        <v>1110.8</v>
      </c>
      <c r="G10" s="8">
        <f t="shared" si="0"/>
        <v>-30.799999999999955</v>
      </c>
      <c r="H10" s="124"/>
      <c r="I10" s="64">
        <f t="shared" si="4"/>
        <v>1000</v>
      </c>
      <c r="J10" s="32">
        <f t="shared" si="1"/>
        <v>80</v>
      </c>
      <c r="K10" s="64">
        <f t="shared" si="6"/>
        <v>1050</v>
      </c>
      <c r="L10" s="26">
        <f t="shared" si="2"/>
        <v>30</v>
      </c>
      <c r="N10" s="26"/>
      <c r="O10" s="37"/>
      <c r="P10" s="22"/>
    </row>
    <row r="11" spans="2:16" x14ac:dyDescent="0.25">
      <c r="B11" s="2" t="s">
        <v>22</v>
      </c>
      <c r="D11" s="18"/>
      <c r="E11" s="10">
        <f t="shared" si="3"/>
        <v>1080</v>
      </c>
      <c r="F11" s="10">
        <f t="shared" si="5"/>
        <v>1110.8</v>
      </c>
      <c r="G11" s="8">
        <f t="shared" si="0"/>
        <v>-30.799999999999955</v>
      </c>
      <c r="H11" s="124"/>
      <c r="I11" s="64">
        <f t="shared" si="4"/>
        <v>1000</v>
      </c>
      <c r="J11" s="32">
        <f t="shared" si="1"/>
        <v>80</v>
      </c>
      <c r="K11" s="64">
        <f t="shared" si="6"/>
        <v>1050</v>
      </c>
      <c r="L11" s="26">
        <f t="shared" si="2"/>
        <v>30</v>
      </c>
      <c r="N11" s="26"/>
      <c r="O11" s="37"/>
      <c r="P11" s="22"/>
    </row>
    <row r="12" spans="2:16" x14ac:dyDescent="0.25">
      <c r="B12" s="2" t="s">
        <v>23</v>
      </c>
      <c r="D12" s="19"/>
      <c r="E12" s="10">
        <f t="shared" si="3"/>
        <v>1080</v>
      </c>
      <c r="F12" s="10">
        <f t="shared" si="5"/>
        <v>1110.8</v>
      </c>
      <c r="G12" s="8">
        <f t="shared" si="0"/>
        <v>-30.799999999999955</v>
      </c>
      <c r="H12" s="124"/>
      <c r="I12" s="64">
        <f t="shared" si="4"/>
        <v>1000</v>
      </c>
      <c r="J12" s="32">
        <f t="shared" si="1"/>
        <v>80</v>
      </c>
      <c r="K12" s="64">
        <f t="shared" si="6"/>
        <v>1050</v>
      </c>
      <c r="L12" s="26">
        <f t="shared" si="2"/>
        <v>30</v>
      </c>
      <c r="N12" s="26"/>
      <c r="O12" s="37"/>
      <c r="P12" s="22"/>
    </row>
    <row r="13" spans="2:16" x14ac:dyDescent="0.25">
      <c r="B13" s="99" t="s">
        <v>24</v>
      </c>
      <c r="D13" s="11">
        <v>0.08</v>
      </c>
      <c r="E13" s="10">
        <f t="shared" si="3"/>
        <v>1080</v>
      </c>
      <c r="F13" s="10">
        <f t="shared" si="5"/>
        <v>1110.8</v>
      </c>
      <c r="G13" s="8">
        <f t="shared" si="0"/>
        <v>-30.799999999999955</v>
      </c>
      <c r="H13" s="124"/>
      <c r="I13" s="64">
        <f t="shared" si="4"/>
        <v>1000</v>
      </c>
      <c r="J13" s="32">
        <f t="shared" si="1"/>
        <v>80</v>
      </c>
      <c r="K13" s="64">
        <f t="shared" si="6"/>
        <v>1050</v>
      </c>
      <c r="L13" s="26">
        <f t="shared" si="2"/>
        <v>30</v>
      </c>
      <c r="N13" s="26"/>
      <c r="O13" s="37"/>
      <c r="P13" s="22"/>
    </row>
    <row r="14" spans="2:16" x14ac:dyDescent="0.25">
      <c r="B14" s="2" t="s">
        <v>25</v>
      </c>
      <c r="D14" s="19"/>
      <c r="E14" s="10">
        <f t="shared" si="3"/>
        <v>1080</v>
      </c>
      <c r="F14" s="10">
        <f t="shared" si="5"/>
        <v>1110.8</v>
      </c>
      <c r="G14" s="8">
        <f t="shared" si="0"/>
        <v>-30.799999999999955</v>
      </c>
      <c r="H14" s="124"/>
      <c r="I14" s="64">
        <f t="shared" si="4"/>
        <v>1000</v>
      </c>
      <c r="J14" s="32">
        <f t="shared" si="1"/>
        <v>80</v>
      </c>
      <c r="K14" s="64">
        <f t="shared" si="6"/>
        <v>1050</v>
      </c>
      <c r="L14" s="26">
        <f t="shared" si="2"/>
        <v>30</v>
      </c>
      <c r="N14" s="39"/>
      <c r="O14" s="37"/>
      <c r="P14" s="22"/>
    </row>
    <row r="15" spans="2:16" x14ac:dyDescent="0.25">
      <c r="B15" s="2" t="s">
        <v>26</v>
      </c>
      <c r="D15" s="20"/>
      <c r="E15" s="10">
        <f t="shared" si="3"/>
        <v>1080</v>
      </c>
      <c r="F15" s="10">
        <f t="shared" si="5"/>
        <v>1110.8</v>
      </c>
      <c r="G15" s="8">
        <f t="shared" si="0"/>
        <v>-30.799999999999955</v>
      </c>
      <c r="H15" s="124"/>
      <c r="I15" s="64">
        <f t="shared" si="4"/>
        <v>1000</v>
      </c>
      <c r="J15" s="32">
        <f t="shared" si="1"/>
        <v>80</v>
      </c>
      <c r="K15" s="64">
        <f t="shared" si="6"/>
        <v>1050</v>
      </c>
      <c r="L15" s="26">
        <f t="shared" si="2"/>
        <v>30</v>
      </c>
      <c r="N15" s="26"/>
      <c r="O15" s="37"/>
      <c r="P15" s="22"/>
    </row>
    <row r="16" spans="2:16" x14ac:dyDescent="0.25">
      <c r="B16" s="2" t="s">
        <v>27</v>
      </c>
      <c r="E16" s="10">
        <f t="shared" si="3"/>
        <v>1080</v>
      </c>
      <c r="F16" s="10">
        <f t="shared" si="5"/>
        <v>1110.8</v>
      </c>
      <c r="G16" s="8">
        <f t="shared" si="0"/>
        <v>-30.799999999999955</v>
      </c>
      <c r="H16" s="124"/>
      <c r="I16" s="64">
        <f t="shared" si="4"/>
        <v>1000</v>
      </c>
      <c r="J16" s="32">
        <f t="shared" si="1"/>
        <v>80</v>
      </c>
      <c r="K16" s="64">
        <f t="shared" si="6"/>
        <v>1050</v>
      </c>
      <c r="L16" s="26">
        <f t="shared" si="2"/>
        <v>30</v>
      </c>
      <c r="N16" s="26"/>
      <c r="O16" s="37"/>
      <c r="P16" s="22"/>
    </row>
    <row r="17" spans="2:16" ht="15.75" x14ac:dyDescent="0.25">
      <c r="B17" s="81">
        <v>2017</v>
      </c>
      <c r="D17" s="124"/>
      <c r="E17" s="124"/>
      <c r="F17" s="133"/>
      <c r="G17" s="133"/>
      <c r="H17" s="124"/>
      <c r="I17" s="134"/>
      <c r="J17" s="134"/>
      <c r="K17" s="134"/>
      <c r="L17" s="134"/>
      <c r="N17" s="40"/>
      <c r="O17" s="37"/>
      <c r="P17" s="22"/>
    </row>
    <row r="18" spans="2:16" x14ac:dyDescent="0.25">
      <c r="B18" s="2" t="s">
        <v>28</v>
      </c>
      <c r="E18" s="21">
        <f>E16</f>
        <v>1080</v>
      </c>
      <c r="F18" s="10">
        <f>F16</f>
        <v>1110.8</v>
      </c>
      <c r="G18" s="8">
        <f>E18-F18</f>
        <v>-30.799999999999955</v>
      </c>
      <c r="H18" s="124"/>
      <c r="I18" s="64">
        <f>I16</f>
        <v>1000</v>
      </c>
      <c r="J18" s="32">
        <f>E18-I18</f>
        <v>80</v>
      </c>
      <c r="K18" s="64">
        <f>K16</f>
        <v>1050</v>
      </c>
      <c r="L18" s="26">
        <f>E18-K18</f>
        <v>30</v>
      </c>
      <c r="N18" s="41"/>
      <c r="O18" s="37"/>
      <c r="P18" s="22"/>
    </row>
    <row r="19" spans="2:16" x14ac:dyDescent="0.25">
      <c r="B19" s="79" t="s">
        <v>29</v>
      </c>
      <c r="C19" s="4"/>
      <c r="D19" s="11">
        <v>3.1E-2</v>
      </c>
      <c r="E19" s="21">
        <f>E18+(C6*1.031)-C6</f>
        <v>1111</v>
      </c>
      <c r="F19" s="10">
        <f>F18</f>
        <v>1110.8</v>
      </c>
      <c r="G19" s="8">
        <f>E19-F19</f>
        <v>0.20000000000004547</v>
      </c>
      <c r="H19" s="124"/>
      <c r="I19" s="64">
        <f>I18</f>
        <v>1000</v>
      </c>
      <c r="J19" s="32">
        <f>E19-I19</f>
        <v>111</v>
      </c>
      <c r="K19" s="64">
        <f t="shared" si="6"/>
        <v>1050</v>
      </c>
      <c r="L19" s="26">
        <f>E19-K19</f>
        <v>61</v>
      </c>
      <c r="N19" s="42"/>
      <c r="O19" s="37"/>
      <c r="P19" s="23"/>
    </row>
    <row r="20" spans="2:16" x14ac:dyDescent="0.25">
      <c r="B20" s="2" t="s">
        <v>18</v>
      </c>
      <c r="E20" s="94">
        <f>E19</f>
        <v>1111</v>
      </c>
      <c r="G20" s="100"/>
      <c r="H20" s="124"/>
      <c r="I20" s="93">
        <f>I19</f>
        <v>1000</v>
      </c>
      <c r="J20" s="21">
        <f>E20-I20</f>
        <v>111</v>
      </c>
      <c r="K20" s="64">
        <f>K19</f>
        <v>1050</v>
      </c>
      <c r="L20" s="32">
        <f>E20-K20</f>
        <v>61</v>
      </c>
      <c r="N20" s="41"/>
      <c r="O20" s="22"/>
      <c r="P20" s="22"/>
    </row>
    <row r="21" spans="2:16" x14ac:dyDescent="0.25">
      <c r="B21" s="121" t="s">
        <v>53</v>
      </c>
      <c r="C21" s="121"/>
      <c r="D21" s="121"/>
      <c r="E21" s="9">
        <f>SUM(E7:E19)</f>
        <v>12991</v>
      </c>
      <c r="F21" s="9">
        <f>SUM(F7:F19)</f>
        <v>13329.599999999997</v>
      </c>
      <c r="G21" s="9">
        <f>SUM(G7:G19)</f>
        <v>-338.59999999999945</v>
      </c>
      <c r="H21" s="21"/>
      <c r="I21" s="61"/>
      <c r="J21" s="63">
        <f>SUM(J7:J20)</f>
        <v>1102</v>
      </c>
      <c r="K21" s="21"/>
      <c r="L21" s="63">
        <f>SUM(L7:L20)</f>
        <v>452</v>
      </c>
      <c r="N21" s="43"/>
      <c r="O21" s="33"/>
      <c r="P21" s="22"/>
    </row>
    <row r="22" spans="2:16" x14ac:dyDescent="0.25">
      <c r="C22" s="111"/>
      <c r="D22" s="85" t="s">
        <v>16</v>
      </c>
      <c r="E22" s="51"/>
      <c r="F22" s="82">
        <f>F21/E21</f>
        <v>1.0260641982911243</v>
      </c>
      <c r="G22" s="53"/>
      <c r="H22" s="124"/>
      <c r="J22" s="22"/>
      <c r="L22" s="31"/>
      <c r="N22" s="34"/>
      <c r="O22" s="22"/>
      <c r="P22" s="22"/>
    </row>
    <row r="23" spans="2:16" x14ac:dyDescent="0.25">
      <c r="C23" s="111"/>
      <c r="D23" s="54"/>
      <c r="E23" s="54"/>
      <c r="F23" s="83"/>
      <c r="G23" s="56"/>
      <c r="H23" s="124"/>
      <c r="I23" s="103" t="s">
        <v>38</v>
      </c>
      <c r="J23" s="104"/>
      <c r="K23" s="104"/>
      <c r="L23" s="105"/>
      <c r="N23" s="35"/>
      <c r="O23" s="22"/>
      <c r="P23" s="22"/>
    </row>
    <row r="24" spans="2:16" x14ac:dyDescent="0.25">
      <c r="C24" s="113"/>
      <c r="D24" s="57" t="s">
        <v>14</v>
      </c>
      <c r="E24" s="58"/>
      <c r="F24" s="84">
        <v>1.1108</v>
      </c>
      <c r="H24" s="124"/>
      <c r="J24" s="22"/>
      <c r="L24" s="31"/>
      <c r="N24" s="34"/>
      <c r="O24" s="36"/>
      <c r="P24" s="22"/>
    </row>
    <row r="25" spans="2:16" x14ac:dyDescent="0.25">
      <c r="B25" s="128" t="s">
        <v>63</v>
      </c>
      <c r="C25" s="128"/>
      <c r="D25" s="128"/>
      <c r="E25" s="129"/>
      <c r="F25" s="77">
        <f>F24-F22</f>
        <v>8.4735801708875735E-2</v>
      </c>
      <c r="G25" s="29"/>
      <c r="H25" s="124"/>
      <c r="I25" s="4" t="s">
        <v>40</v>
      </c>
      <c r="K25" s="4"/>
      <c r="L25" s="9">
        <f>J21</f>
        <v>1102</v>
      </c>
      <c r="N25" s="22"/>
      <c r="O25" s="29"/>
    </row>
    <row r="26" spans="2:16" x14ac:dyDescent="0.25">
      <c r="H26" s="124"/>
      <c r="I26" s="64"/>
      <c r="J26" s="32"/>
      <c r="K26" s="64"/>
      <c r="L26" s="26"/>
      <c r="N26" s="21"/>
    </row>
    <row r="27" spans="2:16" x14ac:dyDescent="0.25">
      <c r="H27" s="124"/>
      <c r="I27" s="64"/>
      <c r="J27" s="32"/>
      <c r="K27" s="64"/>
      <c r="L27" s="26"/>
      <c r="N27" s="21"/>
    </row>
    <row r="28" spans="2:16" x14ac:dyDescent="0.25">
      <c r="I28" s="4" t="s">
        <v>39</v>
      </c>
      <c r="K28" s="38"/>
      <c r="L28" s="49">
        <f>L21</f>
        <v>452</v>
      </c>
    </row>
    <row r="29" spans="2:16" x14ac:dyDescent="0.25">
      <c r="I29" s="122" t="s">
        <v>59</v>
      </c>
      <c r="J29" s="122"/>
      <c r="K29" s="122"/>
      <c r="L29" s="122"/>
    </row>
    <row r="30" spans="2:16" x14ac:dyDescent="0.25">
      <c r="I30" s="90" t="s">
        <v>55</v>
      </c>
      <c r="J30" s="90" t="s">
        <v>58</v>
      </c>
      <c r="K30" s="90" t="s">
        <v>56</v>
      </c>
      <c r="L30" s="90" t="s">
        <v>57</v>
      </c>
    </row>
    <row r="31" spans="2:16" x14ac:dyDescent="0.25">
      <c r="I31" s="91">
        <f>L25/4</f>
        <v>275.5</v>
      </c>
      <c r="J31" s="91">
        <f>I31</f>
        <v>275.5</v>
      </c>
      <c r="K31" s="91">
        <f t="shared" ref="K31:L32" si="7">J31</f>
        <v>275.5</v>
      </c>
      <c r="L31" s="91">
        <f t="shared" si="7"/>
        <v>275.5</v>
      </c>
    </row>
    <row r="32" spans="2:16" x14ac:dyDescent="0.25">
      <c r="I32" s="92">
        <f>L28/4</f>
        <v>113</v>
      </c>
      <c r="J32" s="92">
        <f>I32</f>
        <v>113</v>
      </c>
      <c r="K32" s="92">
        <f t="shared" si="7"/>
        <v>113</v>
      </c>
      <c r="L32" s="92">
        <f t="shared" si="7"/>
        <v>113</v>
      </c>
    </row>
    <row r="34" spans="2:9" x14ac:dyDescent="0.25">
      <c r="I34" t="s">
        <v>60</v>
      </c>
    </row>
    <row r="35" spans="2:9" x14ac:dyDescent="0.25">
      <c r="B35" s="78" t="s">
        <v>18</v>
      </c>
      <c r="C35" s="87" t="s">
        <v>52</v>
      </c>
      <c r="D35" s="87"/>
      <c r="E35" s="65"/>
      <c r="F35" s="88"/>
      <c r="G35" s="89"/>
    </row>
    <row r="36" spans="2:9" x14ac:dyDescent="0.25">
      <c r="B36" s="135" t="s">
        <v>45</v>
      </c>
      <c r="C36" s="135"/>
      <c r="D36" s="135"/>
      <c r="E36" s="60">
        <f>E19</f>
        <v>1111</v>
      </c>
      <c r="F36" s="44"/>
      <c r="G36" s="44"/>
    </row>
    <row r="38" spans="2:9" x14ac:dyDescent="0.25">
      <c r="C38" s="127"/>
      <c r="D38" t="s">
        <v>29</v>
      </c>
      <c r="E38" s="62">
        <f>E18</f>
        <v>1080</v>
      </c>
      <c r="F38" t="s">
        <v>33</v>
      </c>
    </row>
    <row r="39" spans="2:9" x14ac:dyDescent="0.25">
      <c r="C39" s="127"/>
      <c r="D39" t="s">
        <v>18</v>
      </c>
      <c r="E39" s="62">
        <f>E19</f>
        <v>1111</v>
      </c>
      <c r="F39" s="45">
        <f>E39-E38</f>
        <v>31</v>
      </c>
      <c r="G39" s="46">
        <f>E39/E38</f>
        <v>1.0287037037037037</v>
      </c>
    </row>
    <row r="40" spans="2:9" x14ac:dyDescent="0.25">
      <c r="C40" s="48"/>
      <c r="G40" s="47">
        <f>F39/E38</f>
        <v>2.8703703703703703E-2</v>
      </c>
    </row>
  </sheetData>
  <sheetProtection algorithmName="SHA-512" hashValue="/B7TTQsukr92IDZVPb0dEdqyz/6+Ky6GoPHmtEe/zOA9FNXi6kCWcG4KEp90ll0gT2NYZlb0/Pdx+JuAxsn5/Q==" saltValue="yK3w6xeewQJ3pOnzNu6+Ug==" spinCount="100000" sheet="1" objects="1" scenarios="1"/>
  <protectedRanges>
    <protectedRange sqref="C6" name="Intervalo1"/>
  </protectedRanges>
  <mergeCells count="22">
    <mergeCell ref="C38:C39"/>
    <mergeCell ref="D2:G2"/>
    <mergeCell ref="G4:G6"/>
    <mergeCell ref="B25:E25"/>
    <mergeCell ref="C4:C5"/>
    <mergeCell ref="D17:E17"/>
    <mergeCell ref="F17:G17"/>
    <mergeCell ref="B36:D36"/>
    <mergeCell ref="I23:L23"/>
    <mergeCell ref="I2:L2"/>
    <mergeCell ref="I3:L3"/>
    <mergeCell ref="B21:D21"/>
    <mergeCell ref="I29:L29"/>
    <mergeCell ref="B2:C2"/>
    <mergeCell ref="H2:H4"/>
    <mergeCell ref="H7:H20"/>
    <mergeCell ref="H22:H27"/>
    <mergeCell ref="E4:E6"/>
    <mergeCell ref="D4:D6"/>
    <mergeCell ref="C22:C24"/>
    <mergeCell ref="I17:J17"/>
    <mergeCell ref="K17:L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CALC. SINAES</vt:lpstr>
      <vt:lpstr>CALC. SINPRO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Martins</dc:creator>
  <cp:lastModifiedBy>ABAMES</cp:lastModifiedBy>
  <cp:lastPrinted>2016-08-26T13:42:32Z</cp:lastPrinted>
  <dcterms:created xsi:type="dcterms:W3CDTF">2016-08-12T13:21:58Z</dcterms:created>
  <dcterms:modified xsi:type="dcterms:W3CDTF">2017-04-26T19:53:04Z</dcterms:modified>
</cp:coreProperties>
</file>